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3" sheetId="3" r:id="rId1"/>
    <sheet name="Лист1" sheetId="4" state="hidden" r:id="rId2"/>
    <sheet name="Лист2" sheetId="5" state="hidden" r:id="rId3"/>
  </sheets>
  <calcPr calcId="144525"/>
</workbook>
</file>

<file path=xl/calcChain.xml><?xml version="1.0" encoding="utf-8"?>
<calcChain xmlns="http://schemas.openxmlformats.org/spreadsheetml/2006/main">
  <c r="F18" i="5" l="1"/>
  <c r="F19" i="5" s="1"/>
  <c r="E18" i="5"/>
  <c r="E19" i="5" s="1"/>
  <c r="D18" i="5"/>
  <c r="D19" i="5" s="1"/>
  <c r="C18" i="5"/>
  <c r="C19" i="5" s="1"/>
  <c r="B18" i="5"/>
  <c r="G18" i="5" s="1"/>
  <c r="F16" i="5"/>
  <c r="F17" i="5" s="1"/>
  <c r="E16" i="5"/>
  <c r="E17" i="5" s="1"/>
  <c r="D16" i="5"/>
  <c r="D17" i="5" s="1"/>
  <c r="C16" i="5"/>
  <c r="C17" i="5" s="1"/>
  <c r="B16" i="5"/>
  <c r="G16" i="5" s="1"/>
  <c r="F14" i="5"/>
  <c r="F15" i="5" s="1"/>
  <c r="E14" i="5"/>
  <c r="E15" i="5" s="1"/>
  <c r="D14" i="5"/>
  <c r="D15" i="5" s="1"/>
  <c r="C14" i="5"/>
  <c r="C15" i="5" s="1"/>
  <c r="B14" i="5"/>
  <c r="G14" i="5" s="1"/>
  <c r="F10" i="5"/>
  <c r="F12" i="5" s="1"/>
  <c r="E10" i="5"/>
  <c r="E12" i="5" s="1"/>
  <c r="D10" i="5"/>
  <c r="D12" i="5" s="1"/>
  <c r="C10" i="5"/>
  <c r="C12" i="5" s="1"/>
  <c r="B10" i="5"/>
  <c r="G10" i="5" s="1"/>
  <c r="F4" i="5"/>
  <c r="F8" i="5" s="1"/>
  <c r="E4" i="5"/>
  <c r="E8" i="5" s="1"/>
  <c r="D4" i="5"/>
  <c r="D8" i="5" s="1"/>
  <c r="C4" i="5"/>
  <c r="C8" i="5" s="1"/>
  <c r="B4" i="5"/>
  <c r="G4" i="5" s="1"/>
  <c r="B5" i="5" l="1"/>
  <c r="D5" i="5"/>
  <c r="D9" i="5" s="1"/>
  <c r="F5" i="5"/>
  <c r="F9" i="5" s="1"/>
  <c r="B8" i="5"/>
  <c r="G8" i="5" s="1"/>
  <c r="B11" i="5"/>
  <c r="D11" i="5"/>
  <c r="D13" i="5" s="1"/>
  <c r="F11" i="5"/>
  <c r="F13" i="5" s="1"/>
  <c r="B12" i="5"/>
  <c r="G12" i="5" s="1"/>
  <c r="B15" i="5"/>
  <c r="G15" i="5" s="1"/>
  <c r="B17" i="5"/>
  <c r="G17" i="5" s="1"/>
  <c r="B19" i="5"/>
  <c r="G19" i="5" s="1"/>
  <c r="C5" i="5"/>
  <c r="C9" i="5" s="1"/>
  <c r="E5" i="5"/>
  <c r="E9" i="5" s="1"/>
  <c r="C11" i="5"/>
  <c r="C13" i="5" s="1"/>
  <c r="E11" i="5"/>
  <c r="E13" i="5" s="1"/>
  <c r="B13" i="4"/>
  <c r="B14" i="4" s="1"/>
  <c r="G11" i="5" l="1"/>
  <c r="B13" i="5"/>
  <c r="G13" i="5" s="1"/>
  <c r="G5" i="5"/>
  <c r="B9" i="5"/>
  <c r="G9" i="5" s="1"/>
  <c r="C27" i="4"/>
  <c r="D27" i="4"/>
  <c r="E27" i="4"/>
  <c r="F27" i="4"/>
  <c r="B27" i="4"/>
  <c r="C25" i="4"/>
  <c r="D25" i="4"/>
  <c r="E25" i="4"/>
  <c r="F25" i="4"/>
  <c r="B25" i="4"/>
  <c r="C23" i="4"/>
  <c r="D23" i="4"/>
  <c r="E23" i="4"/>
  <c r="F23" i="4"/>
  <c r="B23" i="4"/>
  <c r="C19" i="4"/>
  <c r="D19" i="4"/>
  <c r="E19" i="4"/>
  <c r="F19" i="4"/>
  <c r="B19" i="4"/>
  <c r="B20" i="4" s="1"/>
  <c r="B17" i="4"/>
  <c r="C13" i="4"/>
  <c r="D13" i="4"/>
  <c r="E13" i="4"/>
  <c r="F13" i="4"/>
  <c r="F28" i="4"/>
  <c r="E28" i="4"/>
  <c r="D28" i="4"/>
  <c r="C28" i="4"/>
  <c r="G27" i="4"/>
  <c r="F26" i="4"/>
  <c r="E26" i="4"/>
  <c r="D26" i="4"/>
  <c r="C26" i="4"/>
  <c r="G25" i="4"/>
  <c r="F24" i="4"/>
  <c r="E24" i="4"/>
  <c r="D24" i="4"/>
  <c r="C24" i="4"/>
  <c r="G23" i="4"/>
  <c r="F21" i="4"/>
  <c r="F22" i="4" s="1"/>
  <c r="E21" i="4"/>
  <c r="E22" i="4" s="1"/>
  <c r="D21" i="4"/>
  <c r="D22" i="4" s="1"/>
  <c r="C21" i="4"/>
  <c r="C22" i="4" s="1"/>
  <c r="G19" i="4"/>
  <c r="F17" i="4"/>
  <c r="F18" i="4" s="1"/>
  <c r="E17" i="4"/>
  <c r="E18" i="4" s="1"/>
  <c r="D17" i="4"/>
  <c r="D18" i="4" s="1"/>
  <c r="C17" i="4"/>
  <c r="C18" i="4" s="1"/>
  <c r="G13" i="4"/>
  <c r="B21" i="4" l="1"/>
  <c r="D14" i="4"/>
  <c r="F14" i="4"/>
  <c r="D20" i="4"/>
  <c r="F20" i="4"/>
  <c r="B24" i="4"/>
  <c r="G24" i="4" s="1"/>
  <c r="B26" i="4"/>
  <c r="G26" i="4" s="1"/>
  <c r="B28" i="4"/>
  <c r="G28" i="4" s="1"/>
  <c r="C14" i="4"/>
  <c r="E14" i="4"/>
  <c r="C20" i="4"/>
  <c r="E20" i="4"/>
  <c r="G14" i="4" l="1"/>
  <c r="G21" i="4"/>
  <c r="B22" i="4"/>
  <c r="G22" i="4" s="1"/>
  <c r="G20" i="4"/>
  <c r="G17" i="4"/>
  <c r="B18" i="4"/>
  <c r="G18" i="4" s="1"/>
</calcChain>
</file>

<file path=xl/sharedStrings.xml><?xml version="1.0" encoding="utf-8"?>
<sst xmlns="http://schemas.openxmlformats.org/spreadsheetml/2006/main" count="47" uniqueCount="32">
  <si>
    <t>Тариф, руб.</t>
  </si>
  <si>
    <t>код услуги</t>
  </si>
  <si>
    <t>Наименование</t>
  </si>
  <si>
    <t xml:space="preserve">Вызов бригады СМП при оказании скорой медицинской помощи (врачебная бригада) </t>
  </si>
  <si>
    <t xml:space="preserve">Вызов бригады СМП при оказании неотложной медицинской помощи (врачебная бригада) </t>
  </si>
  <si>
    <t xml:space="preserve">Вызов бригады СМП при оказании скорой медицинской помощи (фельдшерская бригада) </t>
  </si>
  <si>
    <t xml:space="preserve">Вызов бригады СМП при оказании неотложной медицинской помощи (фельдшерская бригада) </t>
  </si>
  <si>
    <t xml:space="preserve">Вызов бригады СМП при оказании скорой медицинской помощи (экстренная консультативная бригада) </t>
  </si>
  <si>
    <t xml:space="preserve">98.11 </t>
  </si>
  <si>
    <t>98.14</t>
  </si>
  <si>
    <t xml:space="preserve">98.02 </t>
  </si>
  <si>
    <t xml:space="preserve">98.13 </t>
  </si>
  <si>
    <t xml:space="preserve">98.19 </t>
  </si>
  <si>
    <t>98.16</t>
  </si>
  <si>
    <t xml:space="preserve">Транспортировка больных, выполнение назначений пациентам онкологического профиля </t>
  </si>
  <si>
    <t>Амбулаторный прием пациентов на станции СМП</t>
  </si>
  <si>
    <t>98.06</t>
  </si>
  <si>
    <t xml:space="preserve"> зара-
ботная плата              </t>
  </si>
  <si>
    <t xml:space="preserve"> начис-
ления</t>
  </si>
  <si>
    <t>медика-
менты</t>
  </si>
  <si>
    <t>мягкий инвен-
тарь</t>
  </si>
  <si>
    <t>расходы на содержание</t>
  </si>
  <si>
    <t>98.11</t>
  </si>
  <si>
    <t>98.02</t>
  </si>
  <si>
    <t>98.13</t>
  </si>
  <si>
    <t>98.19</t>
  </si>
  <si>
    <t>ССМП</t>
  </si>
  <si>
    <t>ТЕПЛОЕ</t>
  </si>
  <si>
    <t xml:space="preserve">к Тарифному соглашению в системе ОМС ЕАО на 2020 год </t>
  </si>
  <si>
    <t>Тариф на 1 вызов скорой медицинской помощи на 2020 год  (для межтерриториальных расчетов)</t>
  </si>
  <si>
    <t>Приложение № 55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</si>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</sst>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i/>
      <sz val="12"/>
      <color theme="9" tint="-0.249977111117893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4" fillId="0" borderId="0" xfId="0" applyFont="1" applyFill="1"/>
    <xf numFmtId="0" fontId="5" fillId="0" borderId="0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1"/>
    <xf numFmtId="0" fontId="6" fillId="0" borderId="0" xfId="1" applyFont="1" applyAlignment="1">
      <alignment horizontal="left"/>
    </xf>
    <xf numFmtId="0" fontId="6" fillId="0" borderId="0" xfId="1" applyAlignment="1"/>
    <xf numFmtId="0" fontId="6" fillId="0" borderId="0" xfId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applyFont="1" applyAlignment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2" fontId="0" fillId="0" borderId="0" xfId="0" applyNumberFormat="1" applyAlignment="1"/>
    <xf numFmtId="2" fontId="0" fillId="0" borderId="0" xfId="0" applyNumberFormat="1"/>
    <xf numFmtId="2" fontId="0" fillId="2" borderId="0" xfId="0" applyNumberFormat="1" applyFill="1"/>
    <xf numFmtId="2" fontId="9" fillId="2" borderId="0" xfId="0" applyNumberFormat="1" applyFont="1" applyFill="1"/>
    <xf numFmtId="4" fontId="0" fillId="0" borderId="0" xfId="0" applyNumberFormat="1"/>
    <xf numFmtId="0" fontId="4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0" fillId="0" borderId="0" xfId="1" applyFont="1" applyAlignment="1">
      <alignment horizontal="center"/>
    </xf>
    <xf numFmtId="2" fontId="0" fillId="0" borderId="0" xfId="0" applyNumberFormat="1" applyFill="1"/>
    <xf numFmtId="2" fontId="9" fillId="0" borderId="0" xfId="0" applyNumberFormat="1" applyFont="1" applyFill="1"/>
    <xf numFmtId="0" fontId="5" fillId="0" borderId="0" xfId="1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Medium9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tabSelected="1" zoomScaleNormal="100" zoomScaleSheetLayoutView="100" workbookViewId="0">
      <selection activeCell="B8" sqref="B8:I8"/>
    </sheetView>
  </sheetViews>
  <sheetFormatPr defaultRowHeight="15" x14ac:dyDescent="0.25"/>
  <cols>
    <col min="2" max="2" width="16.5703125" bestFit="1" customWidth="1"/>
    <col min="3" max="3" width="17.7109375" customWidth="1"/>
    <col min="4" max="4" width="15.85546875" customWidth="1"/>
    <col min="5" max="5" width="17" customWidth="1"/>
    <col min="6" max="6" width="18.140625" customWidth="1"/>
    <col min="7" max="7" width="19.42578125" customWidth="1"/>
    <col min="8" max="8" width="19" customWidth="1"/>
    <col min="9" max="9" width="17.42578125" customWidth="1"/>
  </cols>
  <sheetData>
    <row r="1" spans="2:9" s="4" customFormat="1" ht="15.75" x14ac:dyDescent="0.25">
      <c r="C1" s="5"/>
      <c r="D1" s="5"/>
      <c r="E1" s="7"/>
      <c r="F1" s="9"/>
      <c r="G1" s="8"/>
      <c r="H1" s="30" t="s">
        <v>30</v>
      </c>
      <c r="I1" s="30"/>
    </row>
    <row r="2" spans="2:9" s="4" customFormat="1" ht="15.75" x14ac:dyDescent="0.25">
      <c r="C2" s="5"/>
      <c r="D2" s="5"/>
      <c r="E2" s="7"/>
      <c r="F2" s="30" t="s">
        <v>28</v>
      </c>
      <c r="G2" s="30"/>
      <c r="H2" s="30"/>
      <c r="I2" s="30"/>
    </row>
    <row r="3" spans="2:9" s="4" customFormat="1" ht="15.75" x14ac:dyDescent="0.25">
      <c r="C3" s="5"/>
      <c r="D3" s="5"/>
      <c r="E3" s="7"/>
      <c r="F3" s="9"/>
      <c r="G3" s="8"/>
      <c r="H3" s="6"/>
      <c r="I3" s="8" t="s">
        <v>31</v>
      </c>
    </row>
    <row r="4" spans="2:9" s="4" customFormat="1" ht="12.75" x14ac:dyDescent="0.2">
      <c r="C4" s="5"/>
      <c r="D4" s="5"/>
      <c r="E4" s="7"/>
      <c r="F4" s="7"/>
      <c r="G4" s="7"/>
      <c r="H4" s="7"/>
      <c r="I4" s="6"/>
    </row>
    <row r="5" spans="2:9" s="4" customFormat="1" ht="13.5" customHeight="1" x14ac:dyDescent="0.25">
      <c r="C5" s="5"/>
      <c r="D5" s="5"/>
      <c r="E5" s="7"/>
      <c r="F5" s="7"/>
      <c r="G5" s="32"/>
      <c r="H5" s="32"/>
      <c r="I5" s="32"/>
    </row>
    <row r="6" spans="2:9" s="4" customFormat="1" ht="13.5" customHeight="1" x14ac:dyDescent="0.2">
      <c r="C6" s="5"/>
      <c r="D6" s="5"/>
      <c r="E6" s="7"/>
      <c r="F6" s="7"/>
      <c r="G6" s="7"/>
      <c r="H6" s="7"/>
      <c r="I6" s="6"/>
    </row>
    <row r="7" spans="2:9" s="4" customFormat="1" ht="13.5" customHeight="1" x14ac:dyDescent="0.2">
      <c r="C7" s="5"/>
      <c r="D7" s="5"/>
      <c r="E7" s="7"/>
      <c r="F7" s="7"/>
      <c r="G7" s="7"/>
      <c r="H7" s="7"/>
      <c r="I7" s="6"/>
    </row>
    <row r="8" spans="2:9" s="1" customFormat="1" ht="17.25" customHeight="1" x14ac:dyDescent="0.3">
      <c r="B8" s="31" t="s">
        <v>29</v>
      </c>
      <c r="C8" s="31"/>
      <c r="D8" s="31"/>
      <c r="E8" s="31"/>
      <c r="F8" s="31"/>
      <c r="G8" s="31"/>
      <c r="H8" s="31"/>
      <c r="I8" s="31"/>
    </row>
    <row r="9" spans="2:9" s="1" customFormat="1" ht="18.75" x14ac:dyDescent="0.3">
      <c r="B9" s="2"/>
      <c r="C9" s="2"/>
      <c r="D9" s="2"/>
    </row>
    <row r="10" spans="2:9" s="1" customFormat="1" ht="187.5" customHeight="1" x14ac:dyDescent="0.3">
      <c r="B10" s="11" t="s">
        <v>2</v>
      </c>
      <c r="C10" s="11" t="s">
        <v>3</v>
      </c>
      <c r="D10" s="11" t="s">
        <v>4</v>
      </c>
      <c r="E10" s="11" t="s">
        <v>5</v>
      </c>
      <c r="F10" s="11" t="s">
        <v>6</v>
      </c>
      <c r="G10" s="11" t="s">
        <v>7</v>
      </c>
      <c r="H10" s="15" t="s">
        <v>14</v>
      </c>
      <c r="I10" s="13" t="s">
        <v>15</v>
      </c>
    </row>
    <row r="11" spans="2:9" s="1" customFormat="1" ht="18.75" customHeight="1" x14ac:dyDescent="0.3">
      <c r="B11" s="11" t="s">
        <v>1</v>
      </c>
      <c r="C11" s="11" t="s">
        <v>8</v>
      </c>
      <c r="D11" s="11" t="s">
        <v>9</v>
      </c>
      <c r="E11" s="11" t="s">
        <v>10</v>
      </c>
      <c r="F11" s="11" t="s">
        <v>11</v>
      </c>
      <c r="G11" s="11" t="s">
        <v>12</v>
      </c>
      <c r="H11" s="15" t="s">
        <v>13</v>
      </c>
      <c r="I11" s="13" t="s">
        <v>16</v>
      </c>
    </row>
    <row r="12" spans="2:9" s="1" customFormat="1" ht="35.25" customHeight="1" x14ac:dyDescent="0.3">
      <c r="B12" s="11" t="s">
        <v>0</v>
      </c>
      <c r="C12" s="3">
        <v>5158.5093001400001</v>
      </c>
      <c r="D12" s="3">
        <v>5158.5093001400001</v>
      </c>
      <c r="E12" s="3">
        <v>3708.8459764012109</v>
      </c>
      <c r="F12" s="3">
        <v>3708.8459764012109</v>
      </c>
      <c r="G12" s="3">
        <v>5236.8380717885011</v>
      </c>
      <c r="H12" s="16">
        <v>3671.2688801824397</v>
      </c>
      <c r="I12" s="14">
        <v>1039.3586356397045</v>
      </c>
    </row>
    <row r="15" spans="2:9" x14ac:dyDescent="0.25">
      <c r="C15" s="23"/>
      <c r="D15" s="23"/>
      <c r="E15" s="23"/>
      <c r="F15" s="23"/>
      <c r="G15" s="23"/>
      <c r="H15" s="23"/>
      <c r="I15" s="23"/>
    </row>
    <row r="16" spans="2:9" ht="15.75" x14ac:dyDescent="0.25">
      <c r="B16" s="18"/>
    </row>
    <row r="19" spans="3:9" x14ac:dyDescent="0.25">
      <c r="C19" s="23"/>
      <c r="D19" s="23"/>
      <c r="E19" s="23"/>
      <c r="F19" s="23"/>
      <c r="G19" s="23"/>
      <c r="H19" s="23"/>
      <c r="I19" s="23"/>
    </row>
    <row r="24" spans="3:9" x14ac:dyDescent="0.25">
      <c r="G24" s="25"/>
      <c r="H24" s="25"/>
    </row>
    <row r="25" spans="3:9" x14ac:dyDescent="0.25">
      <c r="E25" s="20"/>
      <c r="F25" s="20"/>
      <c r="G25" s="26"/>
      <c r="H25" s="26"/>
    </row>
    <row r="26" spans="3:9" x14ac:dyDescent="0.25">
      <c r="F26" s="20"/>
      <c r="G26" s="26"/>
      <c r="H26" s="26"/>
    </row>
    <row r="27" spans="3:9" x14ac:dyDescent="0.25">
      <c r="F27" s="20"/>
      <c r="G27" s="26"/>
      <c r="H27" s="26"/>
    </row>
    <row r="28" spans="3:9" x14ac:dyDescent="0.25">
      <c r="F28" s="20"/>
      <c r="G28" s="26"/>
      <c r="H28" s="26"/>
    </row>
    <row r="29" spans="3:9" x14ac:dyDescent="0.25">
      <c r="F29" s="20"/>
      <c r="G29" s="26"/>
      <c r="H29" s="26"/>
    </row>
  </sheetData>
  <mergeCells count="4">
    <mergeCell ref="H1:I1"/>
    <mergeCell ref="B8:I8"/>
    <mergeCell ref="G5:I5"/>
    <mergeCell ref="F2:I2"/>
  </mergeCells>
  <pageMargins left="3.937007874015748E-2" right="3.937007874015748E-2" top="3.937007874015748E-2" bottom="3.937007874015748E-2" header="3.937007874015748E-2" footer="3.937007874015748E-2"/>
  <pageSetup paperSize="9" scale="9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activeCell="H22" sqref="H22"/>
    </sheetView>
  </sheetViews>
  <sheetFormatPr defaultRowHeight="15" x14ac:dyDescent="0.25"/>
  <cols>
    <col min="1" max="1" width="18.140625" customWidth="1"/>
    <col min="8" max="8" width="11.85546875" bestFit="1" customWidth="1"/>
  </cols>
  <sheetData>
    <row r="1" spans="1:16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6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6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6" x14ac:dyDescent="0.25">
      <c r="A4" s="4"/>
      <c r="B4" s="27" t="s">
        <v>22</v>
      </c>
      <c r="C4" s="27" t="s">
        <v>9</v>
      </c>
      <c r="D4" s="27" t="s">
        <v>23</v>
      </c>
      <c r="E4" s="27" t="s">
        <v>24</v>
      </c>
      <c r="F4" s="27" t="s">
        <v>25</v>
      </c>
      <c r="G4" s="27" t="s">
        <v>13</v>
      </c>
      <c r="H4" s="27" t="s">
        <v>16</v>
      </c>
      <c r="I4" s="4"/>
      <c r="J4" s="4"/>
      <c r="K4" s="4"/>
      <c r="L4" s="4"/>
      <c r="M4" s="4"/>
      <c r="N4" s="4"/>
    </row>
    <row r="5" spans="1:16" ht="15.75" x14ac:dyDescent="0.25">
      <c r="A5" s="4"/>
      <c r="B5" s="3">
        <v>4948.03</v>
      </c>
      <c r="C5" s="3">
        <v>4948.03</v>
      </c>
      <c r="D5" s="3">
        <v>3557.516346072</v>
      </c>
      <c r="E5" s="3">
        <v>3557.516346072</v>
      </c>
      <c r="F5" s="3">
        <v>5023.1627737200006</v>
      </c>
      <c r="G5" s="16">
        <v>3521.4724836720002</v>
      </c>
      <c r="H5" s="14">
        <v>996.950361176</v>
      </c>
      <c r="I5" s="4"/>
      <c r="J5" s="4"/>
      <c r="K5" s="4"/>
      <c r="L5" s="4"/>
      <c r="M5" s="4"/>
      <c r="N5" s="4"/>
    </row>
    <row r="6" spans="1:16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6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6" ht="18.75" x14ac:dyDescent="0.3">
      <c r="A8" s="12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6" ht="18.75" x14ac:dyDescent="0.3">
      <c r="A9" s="10"/>
      <c r="B9" s="1"/>
      <c r="C9" s="1"/>
      <c r="D9" s="1"/>
      <c r="E9" s="1"/>
      <c r="F9" s="1"/>
      <c r="G9" s="1"/>
      <c r="H9" s="1"/>
      <c r="I9" s="1">
        <v>1.0429999999999999</v>
      </c>
      <c r="J9" s="1">
        <v>1.04</v>
      </c>
      <c r="K9" s="1"/>
      <c r="L9" s="1"/>
      <c r="M9" s="1"/>
      <c r="N9" s="1"/>
    </row>
    <row r="10" spans="1:16" ht="63" x14ac:dyDescent="0.3">
      <c r="A10" s="1"/>
      <c r="B10" s="13" t="s">
        <v>17</v>
      </c>
      <c r="C10" s="13" t="s">
        <v>18</v>
      </c>
      <c r="D10" s="13" t="s">
        <v>19</v>
      </c>
      <c r="E10" s="13" t="s">
        <v>20</v>
      </c>
      <c r="F10" s="13" t="s">
        <v>21</v>
      </c>
      <c r="G10" s="1"/>
    </row>
    <row r="11" spans="1:16" ht="18.75" x14ac:dyDescent="0.3">
      <c r="A11" s="1"/>
      <c r="B11" s="17">
        <v>3</v>
      </c>
      <c r="C11" s="17">
        <v>4</v>
      </c>
      <c r="D11" s="17">
        <v>5</v>
      </c>
      <c r="E11" s="17">
        <v>6</v>
      </c>
      <c r="F11" s="17">
        <v>7</v>
      </c>
      <c r="G11" s="1"/>
    </row>
    <row r="12" spans="1:16" ht="18.75" x14ac:dyDescent="0.3">
      <c r="A12" s="24" t="s">
        <v>26</v>
      </c>
      <c r="B12" s="3">
        <v>64.98</v>
      </c>
      <c r="C12" s="3">
        <v>19.62</v>
      </c>
      <c r="D12" s="14">
        <v>3.41</v>
      </c>
      <c r="E12" s="14">
        <v>0.56999999999999995</v>
      </c>
      <c r="F12" s="14">
        <v>11.42</v>
      </c>
      <c r="G12" s="1"/>
    </row>
    <row r="13" spans="1:16" x14ac:dyDescent="0.25">
      <c r="A13" t="s">
        <v>22</v>
      </c>
      <c r="B13" s="19">
        <f>$B$5*B12%</f>
        <v>3215.2298940000001</v>
      </c>
      <c r="C13" s="19">
        <f>$B$5*C12%</f>
        <v>970.80348600000002</v>
      </c>
      <c r="D13" s="19">
        <f>$B$5*D12%</f>
        <v>168.72782299999997</v>
      </c>
      <c r="E13" s="19">
        <f>$B$5*E12%</f>
        <v>28.203770999999996</v>
      </c>
      <c r="F13" s="19">
        <f>$B$5*F12%</f>
        <v>565.06502599999999</v>
      </c>
      <c r="G13" s="20">
        <f>B13+C13+D13+E13+F13</f>
        <v>4948.0300000000007</v>
      </c>
    </row>
    <row r="14" spans="1:16" x14ac:dyDescent="0.25">
      <c r="B14" s="21">
        <f>B13*I9</f>
        <v>3353.4847794419998</v>
      </c>
      <c r="C14" s="21">
        <f>C13*I9</f>
        <v>1012.548035898</v>
      </c>
      <c r="D14" s="21">
        <f>D13*J9</f>
        <v>175.47693591999999</v>
      </c>
      <c r="E14" s="21">
        <f>E13*J9</f>
        <v>29.331921839999996</v>
      </c>
      <c r="F14" s="21">
        <f>F13*J9</f>
        <v>587.66762703999996</v>
      </c>
      <c r="G14" s="22">
        <f>B14+C14+D14+E14+F14</f>
        <v>5158.5093001400001</v>
      </c>
      <c r="P14" s="20"/>
    </row>
    <row r="15" spans="1:16" x14ac:dyDescent="0.25">
      <c r="B15" s="28"/>
      <c r="C15" s="28"/>
      <c r="D15" s="28"/>
      <c r="E15" s="28"/>
      <c r="F15" s="28"/>
      <c r="G15" s="29"/>
      <c r="P15" s="20"/>
    </row>
    <row r="16" spans="1:16" x14ac:dyDescent="0.25">
      <c r="B16" s="28"/>
      <c r="C16" s="28"/>
      <c r="D16" s="28"/>
      <c r="E16" s="28"/>
      <c r="F16" s="28"/>
      <c r="G16" s="29"/>
      <c r="P16" s="20"/>
    </row>
    <row r="17" spans="1:16" x14ac:dyDescent="0.25">
      <c r="A17" t="s">
        <v>9</v>
      </c>
      <c r="B17" s="20">
        <f>B13</f>
        <v>3215.2298940000001</v>
      </c>
      <c r="C17" s="20">
        <f>C13</f>
        <v>970.80348600000002</v>
      </c>
      <c r="D17" s="20">
        <f>D13</f>
        <v>168.72782299999997</v>
      </c>
      <c r="E17" s="20">
        <f>E13</f>
        <v>28.203770999999996</v>
      </c>
      <c r="F17" s="20">
        <f>F13</f>
        <v>565.06502599999999</v>
      </c>
      <c r="G17" s="20">
        <f t="shared" ref="G17:G28" si="0">B17+C17+D17+E17+F17</f>
        <v>4948.0300000000007</v>
      </c>
      <c r="P17" s="20"/>
    </row>
    <row r="18" spans="1:16" x14ac:dyDescent="0.25">
      <c r="B18" s="21">
        <f>B17*I9</f>
        <v>3353.4847794419998</v>
      </c>
      <c r="C18" s="21">
        <f>C17*I9</f>
        <v>1012.548035898</v>
      </c>
      <c r="D18" s="21">
        <f>D17*J9</f>
        <v>175.47693591999999</v>
      </c>
      <c r="E18" s="21">
        <f>E17*J9</f>
        <v>29.331921839999996</v>
      </c>
      <c r="F18" s="21">
        <f>F17*J9</f>
        <v>587.66762703999996</v>
      </c>
      <c r="G18" s="22">
        <f t="shared" si="0"/>
        <v>5158.5093001400001</v>
      </c>
      <c r="P18" s="20"/>
    </row>
    <row r="19" spans="1:16" x14ac:dyDescent="0.25">
      <c r="A19" t="s">
        <v>23</v>
      </c>
      <c r="B19" s="20">
        <f>$D$5*B12%</f>
        <v>2311.6741216775858</v>
      </c>
      <c r="C19" s="20">
        <f>$D$5*C12%</f>
        <v>697.98470709932644</v>
      </c>
      <c r="D19" s="20">
        <f>$D$5*D12%</f>
        <v>121.31130740105519</v>
      </c>
      <c r="E19" s="20">
        <f>$D$5*E12%</f>
        <v>20.2778431726104</v>
      </c>
      <c r="F19" s="20">
        <f>$D$5*F12%</f>
        <v>406.26836672142241</v>
      </c>
      <c r="G19" s="20">
        <f t="shared" si="0"/>
        <v>3557.5163460720005</v>
      </c>
      <c r="P19" s="20"/>
    </row>
    <row r="20" spans="1:16" x14ac:dyDescent="0.25">
      <c r="B20" s="21">
        <f>B19*I9</f>
        <v>2411.0761089097218</v>
      </c>
      <c r="C20" s="21">
        <f>C19*I9</f>
        <v>727.99804950459747</v>
      </c>
      <c r="D20" s="21">
        <f>D19*J9</f>
        <v>126.1637596970974</v>
      </c>
      <c r="E20" s="21">
        <f>E19*J9</f>
        <v>21.088956899514816</v>
      </c>
      <c r="F20" s="21">
        <f>F19*J9</f>
        <v>422.51910139027933</v>
      </c>
      <c r="G20" s="22">
        <f t="shared" si="0"/>
        <v>3708.8459764012109</v>
      </c>
      <c r="P20" s="20"/>
    </row>
    <row r="21" spans="1:16" x14ac:dyDescent="0.25">
      <c r="A21" t="s">
        <v>24</v>
      </c>
      <c r="B21" s="20">
        <f>B19</f>
        <v>2311.6741216775858</v>
      </c>
      <c r="C21" s="20">
        <f>C19</f>
        <v>697.98470709932644</v>
      </c>
      <c r="D21" s="20">
        <f>D19</f>
        <v>121.31130740105519</v>
      </c>
      <c r="E21" s="20">
        <f>E19</f>
        <v>20.2778431726104</v>
      </c>
      <c r="F21" s="20">
        <f>F19</f>
        <v>406.26836672142241</v>
      </c>
      <c r="G21" s="20">
        <f t="shared" si="0"/>
        <v>3557.5163460720005</v>
      </c>
      <c r="P21" s="20"/>
    </row>
    <row r="22" spans="1:16" x14ac:dyDescent="0.25">
      <c r="B22" s="21">
        <f>B21*I9</f>
        <v>2411.0761089097218</v>
      </c>
      <c r="C22" s="21">
        <f>C21*I9</f>
        <v>727.99804950459747</v>
      </c>
      <c r="D22" s="21">
        <f>D21*J9</f>
        <v>126.1637596970974</v>
      </c>
      <c r="E22" s="21">
        <f>E21*J9</f>
        <v>21.088956899514816</v>
      </c>
      <c r="F22" s="21">
        <f>F21*J9</f>
        <v>422.51910139027933</v>
      </c>
      <c r="G22" s="22">
        <f t="shared" si="0"/>
        <v>3708.8459764012109</v>
      </c>
      <c r="P22" s="20"/>
    </row>
    <row r="23" spans="1:16" x14ac:dyDescent="0.25">
      <c r="A23" t="s">
        <v>25</v>
      </c>
      <c r="B23" s="20">
        <f>$F$5*B12%</f>
        <v>3264.0511703632565</v>
      </c>
      <c r="C23" s="20">
        <f>$F$5*C12%</f>
        <v>985.54453620386414</v>
      </c>
      <c r="D23" s="20">
        <f>$F$5*D12%</f>
        <v>171.289850583852</v>
      </c>
      <c r="E23" s="20">
        <f>$F$5*E12%</f>
        <v>28.632027810204001</v>
      </c>
      <c r="F23" s="20">
        <f>$F$5*F12%</f>
        <v>573.64518875882402</v>
      </c>
      <c r="G23" s="20">
        <f t="shared" si="0"/>
        <v>5023.1627737200006</v>
      </c>
      <c r="P23" s="20"/>
    </row>
    <row r="24" spans="1:16" x14ac:dyDescent="0.25">
      <c r="B24" s="21">
        <f>B23*I9</f>
        <v>3404.4053706888762</v>
      </c>
      <c r="C24" s="21">
        <f>C23*I9</f>
        <v>1027.9229512606303</v>
      </c>
      <c r="D24" s="21">
        <f>D23*J9</f>
        <v>178.1414446072061</v>
      </c>
      <c r="E24" s="21">
        <f>E23*J9</f>
        <v>29.777308922612161</v>
      </c>
      <c r="F24" s="21">
        <f>F23*J9</f>
        <v>596.59099630917694</v>
      </c>
      <c r="G24" s="22">
        <f t="shared" si="0"/>
        <v>5236.8380717885011</v>
      </c>
      <c r="P24" s="20"/>
    </row>
    <row r="25" spans="1:16" x14ac:dyDescent="0.25">
      <c r="A25" t="s">
        <v>13</v>
      </c>
      <c r="B25" s="20">
        <f>$G$5*B12%</f>
        <v>2288.2528198900659</v>
      </c>
      <c r="C25" s="20">
        <f>$G$5*C12%</f>
        <v>690.91290129644653</v>
      </c>
      <c r="D25" s="20">
        <f>$G$5*D12%</f>
        <v>120.0822116932152</v>
      </c>
      <c r="E25" s="20">
        <f>$G$5*E12%</f>
        <v>20.072393156930399</v>
      </c>
      <c r="F25" s="20">
        <f>$G$5*F12%</f>
        <v>402.15215763534241</v>
      </c>
      <c r="G25" s="20">
        <f t="shared" si="0"/>
        <v>3521.4724836720006</v>
      </c>
      <c r="P25" s="20"/>
    </row>
    <row r="26" spans="1:16" x14ac:dyDescent="0.25">
      <c r="B26" s="21">
        <f>B25*I9</f>
        <v>2386.6476911453387</v>
      </c>
      <c r="C26" s="21">
        <f>C25*I9</f>
        <v>720.62215605219365</v>
      </c>
      <c r="D26" s="21">
        <f>D25*J9</f>
        <v>124.88550016094381</v>
      </c>
      <c r="E26" s="21">
        <f>E25*J9</f>
        <v>20.875288883207617</v>
      </c>
      <c r="F26" s="21">
        <f>F25*J9</f>
        <v>418.23824394075609</v>
      </c>
      <c r="G26" s="22">
        <f t="shared" si="0"/>
        <v>3671.2688801824397</v>
      </c>
      <c r="P26" s="20"/>
    </row>
    <row r="27" spans="1:16" x14ac:dyDescent="0.25">
      <c r="A27" t="s">
        <v>16</v>
      </c>
      <c r="B27" s="20">
        <f>$H$5*B12%</f>
        <v>647.81834469216483</v>
      </c>
      <c r="C27" s="20">
        <f>$H$5*C12%</f>
        <v>195.60166086273122</v>
      </c>
      <c r="D27" s="20">
        <f>$H$5*D12%</f>
        <v>33.996007316101597</v>
      </c>
      <c r="E27" s="20">
        <f>$H$5*E12%</f>
        <v>5.6826170587031992</v>
      </c>
      <c r="F27" s="20">
        <f>$H$5*F12%</f>
        <v>113.8517312462992</v>
      </c>
      <c r="G27" s="20">
        <f t="shared" si="0"/>
        <v>996.950361176</v>
      </c>
      <c r="P27" s="20"/>
    </row>
    <row r="28" spans="1:16" x14ac:dyDescent="0.25">
      <c r="B28" s="21">
        <f>B27*I9</f>
        <v>675.67453351392783</v>
      </c>
      <c r="C28" s="21">
        <f>C27*I9</f>
        <v>204.01253227982866</v>
      </c>
      <c r="D28" s="21">
        <f>D27*J9</f>
        <v>35.355847608745663</v>
      </c>
      <c r="E28" s="21">
        <f>E27*J9</f>
        <v>5.9099217410513276</v>
      </c>
      <c r="F28" s="21">
        <f>F27*J9</f>
        <v>118.40580049615117</v>
      </c>
      <c r="G28" s="22">
        <f t="shared" si="0"/>
        <v>1039.3586356397045</v>
      </c>
      <c r="P28" s="20"/>
    </row>
    <row r="30" spans="1:16" x14ac:dyDescent="0.25">
      <c r="B30" s="20"/>
      <c r="C30" s="20"/>
      <c r="D30" s="20"/>
      <c r="E30" s="20"/>
      <c r="F30" s="20"/>
      <c r="I30" s="20"/>
      <c r="J30" s="20"/>
      <c r="K30" s="20"/>
      <c r="L30" s="20"/>
      <c r="M30" s="20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I8" sqref="I8"/>
    </sheetView>
  </sheetViews>
  <sheetFormatPr defaultRowHeight="15" x14ac:dyDescent="0.25"/>
  <sheetData>
    <row r="1" spans="1:7" ht="63" x14ac:dyDescent="0.3">
      <c r="A1" s="1"/>
      <c r="B1" s="13" t="s">
        <v>17</v>
      </c>
      <c r="C1" s="13" t="s">
        <v>18</v>
      </c>
      <c r="D1" s="13" t="s">
        <v>19</v>
      </c>
      <c r="E1" s="13" t="s">
        <v>20</v>
      </c>
      <c r="F1" s="13" t="s">
        <v>21</v>
      </c>
      <c r="G1" s="1"/>
    </row>
    <row r="2" spans="1:7" ht="18.75" x14ac:dyDescent="0.3">
      <c r="A2" s="1"/>
      <c r="B2" s="17">
        <v>3</v>
      </c>
      <c r="C2" s="17">
        <v>4</v>
      </c>
      <c r="D2" s="17">
        <v>5</v>
      </c>
      <c r="E2" s="17">
        <v>6</v>
      </c>
      <c r="F2" s="17">
        <v>7</v>
      </c>
      <c r="G2" s="1"/>
    </row>
    <row r="3" spans="1:7" ht="18.75" x14ac:dyDescent="0.3">
      <c r="A3" s="1" t="s">
        <v>27</v>
      </c>
      <c r="B3" s="3">
        <v>55.93</v>
      </c>
      <c r="C3" s="3">
        <v>16.89</v>
      </c>
      <c r="D3" s="14">
        <v>1.08</v>
      </c>
      <c r="E3" s="14">
        <v>2</v>
      </c>
      <c r="F3" s="14">
        <v>24.1</v>
      </c>
      <c r="G3" s="1"/>
    </row>
    <row r="4" spans="1:7" x14ac:dyDescent="0.25">
      <c r="A4" s="20"/>
      <c r="B4" s="20">
        <f>Лист1!$B$5*B3%</f>
        <v>2767.4331790000001</v>
      </c>
      <c r="C4" s="20">
        <f>Лист1!$B$5*C3%</f>
        <v>835.72226699999987</v>
      </c>
      <c r="D4" s="20">
        <f>Лист1!$B$5*D3%</f>
        <v>53.438724000000001</v>
      </c>
      <c r="E4" s="20">
        <f>Лист1!$B$5*E3%</f>
        <v>98.960599999999999</v>
      </c>
      <c r="F4" s="20">
        <f>Лист1!$B$5*F3%</f>
        <v>1192.47523</v>
      </c>
      <c r="G4" s="20">
        <f>B4+C4+D4+E4+F4</f>
        <v>4948.03</v>
      </c>
    </row>
    <row r="5" spans="1:7" x14ac:dyDescent="0.25">
      <c r="A5" s="22"/>
      <c r="B5" s="21">
        <f>B4*Лист1!I9</f>
        <v>2886.4328056969998</v>
      </c>
      <c r="C5" s="21">
        <f>C4*Лист1!I9</f>
        <v>871.6583244809998</v>
      </c>
      <c r="D5" s="21">
        <f>D4*Лист1!J9</f>
        <v>55.576272960000004</v>
      </c>
      <c r="E5" s="21">
        <f>E4*Лист1!J9</f>
        <v>102.91902400000001</v>
      </c>
      <c r="F5" s="21">
        <f>F4*Лист1!J9</f>
        <v>1240.1742392000001</v>
      </c>
      <c r="G5" s="22">
        <f>B5+C5+D5+E5+F5</f>
        <v>5156.7606663379993</v>
      </c>
    </row>
    <row r="6" spans="1:7" x14ac:dyDescent="0.25">
      <c r="A6" s="29"/>
      <c r="B6" s="28"/>
      <c r="C6" s="28"/>
      <c r="D6" s="28"/>
      <c r="E6" s="28"/>
      <c r="F6" s="28"/>
      <c r="G6" s="29"/>
    </row>
    <row r="7" spans="1:7" x14ac:dyDescent="0.25">
      <c r="A7" s="29"/>
      <c r="B7" s="28"/>
      <c r="C7" s="28"/>
      <c r="D7" s="28"/>
      <c r="E7" s="28"/>
      <c r="F7" s="28"/>
      <c r="G7" s="29"/>
    </row>
    <row r="8" spans="1:7" x14ac:dyDescent="0.25">
      <c r="A8" s="20"/>
      <c r="B8" s="20">
        <f t="shared" ref="B8:F9" si="0">B4</f>
        <v>2767.4331790000001</v>
      </c>
      <c r="C8" s="20">
        <f t="shared" si="0"/>
        <v>835.72226699999987</v>
      </c>
      <c r="D8" s="20">
        <f t="shared" si="0"/>
        <v>53.438724000000001</v>
      </c>
      <c r="E8" s="20">
        <f t="shared" si="0"/>
        <v>98.960599999999999</v>
      </c>
      <c r="F8" s="20">
        <f t="shared" si="0"/>
        <v>1192.47523</v>
      </c>
      <c r="G8" s="20">
        <f t="shared" ref="G8:G19" si="1">B8+C8+D8+E8+F8</f>
        <v>4948.03</v>
      </c>
    </row>
    <row r="9" spans="1:7" x14ac:dyDescent="0.25">
      <c r="A9" s="22"/>
      <c r="B9" s="21">
        <f t="shared" si="0"/>
        <v>2886.4328056969998</v>
      </c>
      <c r="C9" s="21">
        <f t="shared" si="0"/>
        <v>871.6583244809998</v>
      </c>
      <c r="D9" s="21">
        <f t="shared" si="0"/>
        <v>55.576272960000004</v>
      </c>
      <c r="E9" s="21">
        <f t="shared" si="0"/>
        <v>102.91902400000001</v>
      </c>
      <c r="F9" s="21">
        <f t="shared" si="0"/>
        <v>1240.1742392000001</v>
      </c>
      <c r="G9" s="22">
        <f t="shared" si="1"/>
        <v>5156.7606663379993</v>
      </c>
    </row>
    <row r="10" spans="1:7" x14ac:dyDescent="0.25">
      <c r="A10" s="20"/>
      <c r="B10" s="20">
        <f>Лист1!$D$5*B3%</f>
        <v>1989.7188923580698</v>
      </c>
      <c r="C10" s="20">
        <f>Лист1!$D$5*C3%</f>
        <v>600.86451085156079</v>
      </c>
      <c r="D10" s="20">
        <f>Лист1!$D$5*D3%</f>
        <v>38.421176537577601</v>
      </c>
      <c r="E10" s="20">
        <f>Лист1!$D$5*E3%</f>
        <v>71.150326921439998</v>
      </c>
      <c r="F10" s="20">
        <f>Лист1!$D$5*F3%</f>
        <v>857.36143940335205</v>
      </c>
      <c r="G10" s="20">
        <f t="shared" si="1"/>
        <v>3557.516346072</v>
      </c>
    </row>
    <row r="11" spans="1:7" x14ac:dyDescent="0.25">
      <c r="A11" s="22"/>
      <c r="B11" s="21">
        <f>B10*Лист1!I9</f>
        <v>2075.2768047294667</v>
      </c>
      <c r="C11" s="21">
        <f>C10*Лист1!J9</f>
        <v>624.89909128562329</v>
      </c>
      <c r="D11" s="21">
        <f>D10*Лист1!J9</f>
        <v>39.958023599080704</v>
      </c>
      <c r="E11" s="21">
        <f>E10*Лист1!J9</f>
        <v>73.9963399982976</v>
      </c>
      <c r="F11" s="21">
        <f>F10*Лист1!J9</f>
        <v>891.65589697948622</v>
      </c>
      <c r="G11" s="22">
        <f t="shared" si="1"/>
        <v>3705.7861565919548</v>
      </c>
    </row>
    <row r="12" spans="1:7" x14ac:dyDescent="0.25">
      <c r="A12" s="20"/>
      <c r="B12" s="20">
        <f t="shared" ref="B12:F13" si="2">B10</f>
        <v>1989.7188923580698</v>
      </c>
      <c r="C12" s="20">
        <f t="shared" si="2"/>
        <v>600.86451085156079</v>
      </c>
      <c r="D12" s="20">
        <f t="shared" si="2"/>
        <v>38.421176537577601</v>
      </c>
      <c r="E12" s="20">
        <f t="shared" si="2"/>
        <v>71.150326921439998</v>
      </c>
      <c r="F12" s="20">
        <f t="shared" si="2"/>
        <v>857.36143940335205</v>
      </c>
      <c r="G12" s="20">
        <f t="shared" si="1"/>
        <v>3557.516346072</v>
      </c>
    </row>
    <row r="13" spans="1:7" x14ac:dyDescent="0.25">
      <c r="A13" s="22"/>
      <c r="B13" s="21">
        <f t="shared" si="2"/>
        <v>2075.2768047294667</v>
      </c>
      <c r="C13" s="21">
        <f t="shared" si="2"/>
        <v>624.89909128562329</v>
      </c>
      <c r="D13" s="21">
        <f t="shared" si="2"/>
        <v>39.958023599080704</v>
      </c>
      <c r="E13" s="21">
        <f t="shared" si="2"/>
        <v>73.9963399982976</v>
      </c>
      <c r="F13" s="21">
        <f t="shared" si="2"/>
        <v>891.65589697948622</v>
      </c>
      <c r="G13" s="22">
        <f t="shared" si="1"/>
        <v>3705.7861565919548</v>
      </c>
    </row>
    <row r="14" spans="1:7" x14ac:dyDescent="0.25">
      <c r="A14" s="20"/>
      <c r="B14" s="20">
        <f>Лист1!$F$5*B3%</f>
        <v>2809.4549393415964</v>
      </c>
      <c r="C14" s="20">
        <f>Лист1!$F$5*C3%</f>
        <v>848.41219248130813</v>
      </c>
      <c r="D14" s="20">
        <f>Лист1!$F$5*D3%</f>
        <v>54.250157956176011</v>
      </c>
      <c r="E14" s="20">
        <f>Лист1!$F$5*E3%</f>
        <v>100.46325547440001</v>
      </c>
      <c r="F14" s="20">
        <f>Лист1!$F$5*F3%</f>
        <v>1210.5822284665203</v>
      </c>
      <c r="G14" s="20">
        <f t="shared" si="1"/>
        <v>5023.1627737200006</v>
      </c>
    </row>
    <row r="15" spans="1:7" x14ac:dyDescent="0.25">
      <c r="A15" s="22"/>
      <c r="B15" s="21">
        <f>B14*Лист1!$I$9</f>
        <v>2930.2615017332851</v>
      </c>
      <c r="C15" s="21">
        <f>C14*Лист1!$I$9</f>
        <v>884.89391675800437</v>
      </c>
      <c r="D15" s="21">
        <f>D14*Лист1!$J$9</f>
        <v>56.420164274423051</v>
      </c>
      <c r="E15" s="21">
        <f>E14*Лист1!$J$9</f>
        <v>104.48178569337603</v>
      </c>
      <c r="F15" s="21">
        <f>F14*Лист1!$J$9</f>
        <v>1259.0055176051812</v>
      </c>
      <c r="G15" s="22">
        <f t="shared" si="1"/>
        <v>5235.0628860642692</v>
      </c>
    </row>
    <row r="16" spans="1:7" x14ac:dyDescent="0.25">
      <c r="A16" s="20"/>
      <c r="B16" s="20">
        <f>Лист1!$G$5*B3%</f>
        <v>1969.5595601177497</v>
      </c>
      <c r="C16" s="20">
        <f>Лист1!$G$5*C3%</f>
        <v>594.7767024922008</v>
      </c>
      <c r="D16" s="20">
        <f>Лист1!$G$5*D3%</f>
        <v>38.031902823657603</v>
      </c>
      <c r="E16" s="20">
        <f>Лист1!$G$5*E3%</f>
        <v>70.429449673440004</v>
      </c>
      <c r="F16" s="20">
        <f>Лист1!$G$5*F3%</f>
        <v>848.67486856495213</v>
      </c>
      <c r="G16" s="20">
        <f t="shared" si="1"/>
        <v>3521.4724836720006</v>
      </c>
    </row>
    <row r="17" spans="1:7" x14ac:dyDescent="0.25">
      <c r="A17" s="22"/>
      <c r="B17" s="21">
        <f>B16*Лист1!$I$9</f>
        <v>2054.2506212028129</v>
      </c>
      <c r="C17" s="21">
        <f>C16*Лист1!$I$9</f>
        <v>620.35210069936534</v>
      </c>
      <c r="D17" s="21">
        <f>D16*Лист1!$J$9</f>
        <v>39.553178936603906</v>
      </c>
      <c r="E17" s="21">
        <f>E16*Лист1!$J$9</f>
        <v>73.246627660377612</v>
      </c>
      <c r="F17" s="21">
        <f>F16*Лист1!$J$9</f>
        <v>882.62186330755026</v>
      </c>
      <c r="G17" s="22">
        <f t="shared" si="1"/>
        <v>3670.0243918067099</v>
      </c>
    </row>
    <row r="18" spans="1:7" x14ac:dyDescent="0.25">
      <c r="A18" s="20"/>
      <c r="B18" s="20">
        <f>Лист1!$H$5*B3%</f>
        <v>557.59433700573686</v>
      </c>
      <c r="C18" s="20">
        <f>Лист1!$H$5*C3%</f>
        <v>168.3849160026264</v>
      </c>
      <c r="D18" s="20">
        <f>Лист1!$H$5*D3%</f>
        <v>10.767063900700801</v>
      </c>
      <c r="E18" s="20">
        <f>Лист1!$H$5*E3%</f>
        <v>19.939007223520001</v>
      </c>
      <c r="F18" s="20">
        <f>Лист1!$H$5*F3%</f>
        <v>240.26503704341602</v>
      </c>
      <c r="G18" s="20">
        <f t="shared" si="1"/>
        <v>996.950361176</v>
      </c>
    </row>
    <row r="19" spans="1:7" x14ac:dyDescent="0.25">
      <c r="A19" s="22"/>
      <c r="B19" s="21">
        <f>B18*Лист1!$I$9</f>
        <v>581.57089349698356</v>
      </c>
      <c r="C19" s="21">
        <f>C18*Лист1!$I$9</f>
        <v>175.62546739073932</v>
      </c>
      <c r="D19" s="21">
        <f>D18*Лист1!$J$9</f>
        <v>11.197746456728833</v>
      </c>
      <c r="E19" s="21">
        <f>E18*Лист1!$J$9</f>
        <v>20.736567512460802</v>
      </c>
      <c r="F19" s="21">
        <f>F18*Лист1!$J$9</f>
        <v>249.87563852515265</v>
      </c>
      <c r="G19" s="22">
        <f t="shared" si="1"/>
        <v>1039.0063133820652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Лист3</vt:lpstr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2019-12-30T02:24:21Z</dcterms:modified>
</cp:coreProperties>
</file>